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CFepickett\CloudStation\1 Payroll and Benefits and HR\+A1 Covid-19\"/>
    </mc:Choice>
  </mc:AlternateContent>
  <bookViews>
    <workbookView xWindow="0" yWindow="0" windowWidth="7470" windowHeight="2100"/>
  </bookViews>
  <sheets>
    <sheet name="2019 Templat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2" l="1"/>
  <c r="H37" i="2" s="1"/>
  <c r="G35" i="2"/>
  <c r="H35" i="2" s="1"/>
  <c r="G33" i="2"/>
  <c r="G31" i="2"/>
  <c r="H31" i="2" s="1"/>
  <c r="G29" i="2"/>
  <c r="H29" i="2" s="1"/>
  <c r="G27" i="2"/>
  <c r="H27" i="2" s="1"/>
  <c r="G25" i="2"/>
  <c r="H25" i="2" s="1"/>
  <c r="G23" i="2"/>
  <c r="G21" i="2"/>
  <c r="H21" i="2" s="1"/>
  <c r="G19" i="2"/>
  <c r="H19" i="2" s="1"/>
  <c r="G17" i="2"/>
  <c r="H17" i="2" s="1"/>
  <c r="G15" i="2"/>
  <c r="H15" i="2" s="1"/>
  <c r="G13" i="2"/>
  <c r="H13" i="2" s="1"/>
  <c r="O30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G36" i="2"/>
  <c r="G34" i="2"/>
  <c r="H34" i="2" s="1"/>
  <c r="I34" i="2" s="1"/>
  <c r="O34" i="2" s="1"/>
  <c r="G32" i="2"/>
  <c r="H32" i="2" s="1"/>
  <c r="I32" i="2" s="1"/>
  <c r="O32" i="2" s="1"/>
  <c r="G30" i="2"/>
  <c r="H30" i="2" s="1"/>
  <c r="I30" i="2" s="1"/>
  <c r="G28" i="2"/>
  <c r="G26" i="2"/>
  <c r="G24" i="2"/>
  <c r="G22" i="2"/>
  <c r="G20" i="2"/>
  <c r="G18" i="2"/>
  <c r="H16" i="2"/>
  <c r="I16" i="2" s="1"/>
  <c r="O16" i="2" s="1"/>
  <c r="G16" i="2"/>
  <c r="G14" i="2"/>
  <c r="H14" i="2" s="1"/>
  <c r="G12" i="2"/>
  <c r="G11" i="2"/>
  <c r="N8" i="2"/>
  <c r="G9" i="2"/>
  <c r="H9" i="2" s="1"/>
  <c r="H26" i="2" l="1"/>
  <c r="I26" i="2" s="1"/>
  <c r="O26" i="2" s="1"/>
  <c r="N9" i="2"/>
  <c r="H33" i="2"/>
  <c r="I33" i="2" s="1"/>
  <c r="O33" i="2" s="1"/>
  <c r="H23" i="2"/>
  <c r="I23" i="2" s="1"/>
  <c r="O23" i="2" s="1"/>
  <c r="I37" i="2"/>
  <c r="O37" i="2" s="1"/>
  <c r="H36" i="2"/>
  <c r="I36" i="2" s="1"/>
  <c r="O36" i="2" s="1"/>
  <c r="I35" i="2"/>
  <c r="O35" i="2" s="1"/>
  <c r="I31" i="2"/>
  <c r="O31" i="2" s="1"/>
  <c r="I29" i="2"/>
  <c r="O29" i="2" s="1"/>
  <c r="H28" i="2"/>
  <c r="I28" i="2" s="1"/>
  <c r="O28" i="2" s="1"/>
  <c r="I27" i="2"/>
  <c r="O27" i="2" s="1"/>
  <c r="I25" i="2"/>
  <c r="O25" i="2" s="1"/>
  <c r="H24" i="2"/>
  <c r="I24" i="2" s="1"/>
  <c r="O24" i="2" s="1"/>
  <c r="H22" i="2"/>
  <c r="I22" i="2" s="1"/>
  <c r="O22" i="2" s="1"/>
  <c r="I21" i="2"/>
  <c r="O21" i="2" s="1"/>
  <c r="H20" i="2"/>
  <c r="I20" i="2" s="1"/>
  <c r="O20" i="2" s="1"/>
  <c r="I19" i="2"/>
  <c r="O19" i="2" s="1"/>
  <c r="H18" i="2"/>
  <c r="I18" i="2" s="1"/>
  <c r="O18" i="2" s="1"/>
  <c r="I17" i="2"/>
  <c r="O17" i="2" s="1"/>
  <c r="I15" i="2"/>
  <c r="O15" i="2" s="1"/>
  <c r="I14" i="2"/>
  <c r="O14" i="2" s="1"/>
  <c r="I13" i="2"/>
  <c r="O13" i="2" s="1"/>
  <c r="H12" i="2"/>
  <c r="I12" i="2" s="1"/>
  <c r="O12" i="2" s="1"/>
  <c r="H11" i="2"/>
  <c r="I11" i="2" s="1"/>
  <c r="O11" i="2" s="1"/>
  <c r="K38" i="2" l="1"/>
  <c r="M9" i="2"/>
  <c r="L8" i="2"/>
  <c r="N38" i="2"/>
  <c r="J38" i="2"/>
  <c r="F38" i="2"/>
  <c r="D38" i="2"/>
  <c r="C38" i="2"/>
  <c r="B38" i="2"/>
  <c r="E38" i="2"/>
  <c r="G40" i="2"/>
  <c r="G10" i="2"/>
  <c r="I9" i="2"/>
  <c r="G8" i="2"/>
  <c r="H10" i="2" l="1"/>
  <c r="I10" i="2" s="1"/>
  <c r="O10" i="2" s="1"/>
  <c r="H8" i="2"/>
  <c r="H38" i="2" s="1"/>
  <c r="L38" i="2"/>
  <c r="M8" i="2"/>
  <c r="M10" i="2"/>
  <c r="O9" i="2"/>
  <c r="G38" i="2"/>
  <c r="G39" i="2" s="1"/>
  <c r="I8" i="2" l="1"/>
  <c r="O8" i="2" s="1"/>
  <c r="M38" i="2"/>
  <c r="I38" i="2" l="1"/>
  <c r="O38" i="2" s="1"/>
  <c r="O40" i="2" l="1"/>
  <c r="O41" i="2" s="1"/>
</calcChain>
</file>

<file path=xl/sharedStrings.xml><?xml version="1.0" encoding="utf-8"?>
<sst xmlns="http://schemas.openxmlformats.org/spreadsheetml/2006/main" count="49" uniqueCount="46">
  <si>
    <t>House ALW</t>
  </si>
  <si>
    <t>Health</t>
  </si>
  <si>
    <t>Ins Adj</t>
  </si>
  <si>
    <t>Stipend &amp;</t>
  </si>
  <si>
    <t>SECA Tax</t>
  </si>
  <si>
    <t>Offset</t>
  </si>
  <si>
    <t>Adjustment</t>
  </si>
  <si>
    <t>Salary</t>
  </si>
  <si>
    <t>Bonus</t>
  </si>
  <si>
    <t>Total</t>
  </si>
  <si>
    <t>Salaries &amp;</t>
  </si>
  <si>
    <t>Other</t>
  </si>
  <si>
    <t>Wages</t>
  </si>
  <si>
    <t>Care</t>
  </si>
  <si>
    <t>Employee</t>
  </si>
  <si>
    <t>Benefits</t>
  </si>
  <si>
    <t>Salaries  &amp;</t>
  </si>
  <si>
    <t>Other Wages</t>
  </si>
  <si>
    <t>Dental</t>
  </si>
  <si>
    <t>Health Care</t>
  </si>
  <si>
    <t>Premiums</t>
  </si>
  <si>
    <t>Medical</t>
  </si>
  <si>
    <t>HSA</t>
  </si>
  <si>
    <t>Contributions</t>
  </si>
  <si>
    <t>Pensions</t>
  </si>
  <si>
    <t>ER= Employer</t>
  </si>
  <si>
    <t>to cap at</t>
  </si>
  <si>
    <t>$100K</t>
  </si>
  <si>
    <t>ANNUAL SALARIES AND OTHER WAGES (CAPPED AT 100k)</t>
  </si>
  <si>
    <t>ANNUAL ER PAID HEALTH CARE BENEFITS</t>
  </si>
  <si>
    <t>ANNUAL ER PAID RETIREMENT BENEFITS</t>
  </si>
  <si>
    <t>Average Monthly Payroll (Divide by 12)</t>
  </si>
  <si>
    <t>LOAN AMOUNT : Average Monthy Payroll X 2.5</t>
  </si>
  <si>
    <t>Paycheck Protection Program</t>
  </si>
  <si>
    <t>Calculation of Loan Amount</t>
  </si>
  <si>
    <t>GRAND TOTAL</t>
  </si>
  <si>
    <t>BASED ON 2019 ANNUAL PAYROLL</t>
  </si>
  <si>
    <t>do not include any employees whose principal place of residence is outside of the US</t>
  </si>
  <si>
    <t>Using 2019 Annual Payroll</t>
  </si>
  <si>
    <t>Ex Clergy Employee</t>
  </si>
  <si>
    <t>Ex Lay Employee</t>
  </si>
  <si>
    <t xml:space="preserve">THE CELLS WITH CALCULATIONS HAVE BEEN LOCKED. </t>
  </si>
  <si>
    <t xml:space="preserve">IF FOR SOME REASON YOU NEED TO UNLOCK THEM THE PASSWORD IS: </t>
  </si>
  <si>
    <t>DCFL</t>
  </si>
  <si>
    <t>If you have questions or recommendations for improvement call me at 407-206-4436.</t>
  </si>
  <si>
    <t>Leave a message and I'll get back to you when I can.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</si>
</sst>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43" fontId="0" fillId="0" borderId="0" xfId="1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" xfId="0" applyBorder="1"/>
    <xf numFmtId="0" fontId="0" fillId="0" borderId="4" xfId="0" applyBorder="1"/>
    <xf numFmtId="43" fontId="0" fillId="0" borderId="5" xfId="1" applyFont="1" applyBorder="1"/>
    <xf numFmtId="43" fontId="0" fillId="0" borderId="7" xfId="1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23" xfId="0" applyBorder="1"/>
    <xf numFmtId="0" fontId="0" fillId="0" borderId="24" xfId="0" applyBorder="1"/>
    <xf numFmtId="43" fontId="0" fillId="0" borderId="28" xfId="1" applyFont="1" applyBorder="1"/>
    <xf numFmtId="43" fontId="0" fillId="0" borderId="29" xfId="1" applyFont="1" applyBorder="1"/>
    <xf numFmtId="0" fontId="0" fillId="3" borderId="24" xfId="0" applyFill="1" applyBorder="1"/>
    <xf numFmtId="43" fontId="0" fillId="3" borderId="5" xfId="1" applyFont="1" applyFill="1" applyBorder="1"/>
    <xf numFmtId="43" fontId="0" fillId="0" borderId="36" xfId="1" applyFont="1" applyBorder="1"/>
    <xf numFmtId="0" fontId="0" fillId="0" borderId="34" xfId="0" applyBorder="1"/>
    <xf numFmtId="43" fontId="0" fillId="0" borderId="35" xfId="1" applyFont="1" applyBorder="1"/>
    <xf numFmtId="43" fontId="0" fillId="2" borderId="5" xfId="1" applyFont="1" applyFill="1" applyBorder="1"/>
    <xf numFmtId="43" fontId="0" fillId="2" borderId="29" xfId="1" applyFont="1" applyFill="1" applyBorder="1"/>
    <xf numFmtId="0" fontId="0" fillId="3" borderId="30" xfId="0" applyFill="1" applyBorder="1"/>
    <xf numFmtId="43" fontId="0" fillId="3" borderId="11" xfId="1" applyFont="1" applyFill="1" applyBorder="1"/>
    <xf numFmtId="43" fontId="0" fillId="3" borderId="12" xfId="1" applyFont="1" applyFill="1" applyBorder="1"/>
    <xf numFmtId="43" fontId="0" fillId="3" borderId="19" xfId="1" applyFont="1" applyFill="1" applyBorder="1"/>
    <xf numFmtId="43" fontId="0" fillId="3" borderId="27" xfId="1" applyFont="1" applyFill="1" applyBorder="1"/>
    <xf numFmtId="43" fontId="0" fillId="3" borderId="33" xfId="1" applyFont="1" applyFill="1" applyBorder="1"/>
    <xf numFmtId="0" fontId="2" fillId="0" borderId="1" xfId="0" applyFont="1" applyBorder="1" applyAlignment="1">
      <alignment horizontal="center" wrapText="1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43" fontId="0" fillId="2" borderId="28" xfId="1" applyFont="1" applyFill="1" applyBorder="1"/>
    <xf numFmtId="43" fontId="0" fillId="2" borderId="34" xfId="1" applyFont="1" applyFill="1" applyBorder="1"/>
    <xf numFmtId="43" fontId="0" fillId="2" borderId="7" xfId="1" applyFont="1" applyFill="1" applyBorder="1"/>
    <xf numFmtId="43" fontId="0" fillId="2" borderId="38" xfId="1" applyFont="1" applyFill="1" applyBorder="1"/>
    <xf numFmtId="43" fontId="0" fillId="2" borderId="12" xfId="1" applyFont="1" applyFill="1" applyBorder="1"/>
    <xf numFmtId="0" fontId="2" fillId="0" borderId="1" xfId="0" applyFont="1" applyBorder="1"/>
    <xf numFmtId="43" fontId="0" fillId="0" borderId="38" xfId="1" applyFont="1" applyBorder="1"/>
    <xf numFmtId="41" fontId="0" fillId="0" borderId="0" xfId="1" applyNumberFormat="1" applyFont="1" applyFill="1" applyBorder="1"/>
    <xf numFmtId="41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3" fontId="0" fillId="2" borderId="37" xfId="1" applyFont="1" applyFill="1" applyBorder="1"/>
    <xf numFmtId="43" fontId="0" fillId="4" borderId="0" xfId="1" applyFont="1" applyFill="1" applyBorder="1"/>
    <xf numFmtId="0" fontId="0" fillId="4" borderId="0" xfId="0" applyFill="1"/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/>
    <xf numFmtId="0" fontId="0" fillId="0" borderId="1" xfId="0" applyBorder="1"/>
    <xf numFmtId="43" fontId="0" fillId="3" borderId="29" xfId="1" applyFont="1" applyFill="1" applyBorder="1"/>
    <xf numFmtId="43" fontId="0" fillId="3" borderId="10" xfId="1" applyFont="1" applyFill="1" applyBorder="1"/>
    <xf numFmtId="43" fontId="0" fillId="0" borderId="8" xfId="1" applyFont="1" applyBorder="1"/>
    <xf numFmtId="43" fontId="0" fillId="0" borderId="10" xfId="1" applyFont="1" applyBorder="1"/>
    <xf numFmtId="43" fontId="0" fillId="0" borderId="6" xfId="1" applyFont="1" applyBorder="1" applyProtection="1">
      <protection locked="0"/>
    </xf>
    <xf numFmtId="43" fontId="0" fillId="0" borderId="7" xfId="1" applyFont="1" applyBorder="1" applyProtection="1">
      <protection locked="0"/>
    </xf>
    <xf numFmtId="43" fontId="0" fillId="3" borderId="9" xfId="1" applyFont="1" applyFill="1" applyBorder="1" applyProtection="1">
      <protection locked="0"/>
    </xf>
    <xf numFmtId="43" fontId="0" fillId="3" borderId="5" xfId="1" applyFont="1" applyFill="1" applyBorder="1" applyProtection="1">
      <protection locked="0"/>
    </xf>
    <xf numFmtId="43" fontId="0" fillId="0" borderId="9" xfId="1" applyFont="1" applyBorder="1" applyProtection="1">
      <protection locked="0"/>
    </xf>
    <xf numFmtId="43" fontId="0" fillId="0" borderId="5" xfId="1" applyFont="1" applyBorder="1" applyProtection="1">
      <protection locked="0"/>
    </xf>
    <xf numFmtId="43" fontId="0" fillId="0" borderId="25" xfId="1" applyFont="1" applyBorder="1" applyProtection="1">
      <protection locked="0"/>
    </xf>
    <xf numFmtId="43" fontId="0" fillId="0" borderId="31" xfId="1" applyFont="1" applyBorder="1" applyProtection="1">
      <protection locked="0"/>
    </xf>
    <xf numFmtId="43" fontId="0" fillId="0" borderId="17" xfId="1" applyFont="1" applyBorder="1" applyProtection="1">
      <protection locked="0"/>
    </xf>
    <xf numFmtId="43" fontId="0" fillId="3" borderId="26" xfId="1" applyFont="1" applyFill="1" applyBorder="1" applyProtection="1">
      <protection locked="0"/>
    </xf>
    <xf numFmtId="43" fontId="0" fillId="3" borderId="32" xfId="1" applyFont="1" applyFill="1" applyBorder="1" applyProtection="1">
      <protection locked="0"/>
    </xf>
    <xf numFmtId="43" fontId="0" fillId="3" borderId="18" xfId="1" applyFont="1" applyFill="1" applyBorder="1" applyProtection="1">
      <protection locked="0"/>
    </xf>
    <xf numFmtId="43" fontId="0" fillId="0" borderId="26" xfId="1" applyFont="1" applyBorder="1" applyProtection="1">
      <protection locked="0"/>
    </xf>
    <xf numFmtId="43" fontId="0" fillId="0" borderId="32" xfId="1" applyFont="1" applyBorder="1" applyProtection="1">
      <protection locked="0"/>
    </xf>
    <xf numFmtId="43" fontId="0" fillId="0" borderId="18" xfId="1" applyFont="1" applyBorder="1" applyProtection="1">
      <protection locked="0"/>
    </xf>
    <xf numFmtId="43" fontId="0" fillId="4" borderId="18" xfId="1" applyFont="1" applyFill="1" applyBorder="1" applyProtection="1">
      <protection locked="0"/>
    </xf>
    <xf numFmtId="43" fontId="0" fillId="2" borderId="8" xfId="1" applyFont="1" applyFill="1" applyBorder="1" applyProtection="1">
      <protection locked="0"/>
    </xf>
    <xf numFmtId="43" fontId="0" fillId="2" borderId="10" xfId="1" applyFont="1" applyFill="1" applyBorder="1" applyProtection="1">
      <protection locked="0"/>
    </xf>
    <xf numFmtId="43" fontId="0" fillId="2" borderId="13" xfId="1" applyFont="1" applyFill="1" applyBorder="1" applyProtection="1">
      <protection locked="0"/>
    </xf>
    <xf numFmtId="0" fontId="3" fillId="0" borderId="0" xfId="0" applyFont="1"/>
    <xf numFmtId="0" fontId="4" fillId="0" borderId="0" xfId="0" applyFont="1"/>
    <xf numFmtId="0" fontId="0" fillId="5" borderId="0" xfId="0" applyFill="1"/>
    <xf numFmtId="0" fontId="0" fillId="5" borderId="0" xfId="0" applyFill="1" applyAlignment="1">
      <alignment horizontal="right"/>
    </xf>
    <xf numFmtId="43" fontId="0" fillId="5" borderId="0" xfId="1" applyFont="1" applyFill="1" applyBorder="1"/>
    <xf numFmtId="41" fontId="5" fillId="5" borderId="39" xfId="1" applyNumberFormat="1" applyFont="1" applyFill="1" applyBorder="1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43" fontId="0" fillId="0" borderId="0" xfId="1" applyFont="1" applyBorder="1" applyProtection="1">
      <protection locked="0"/>
    </xf>
    <xf numFmtId="43" fontId="0" fillId="0" borderId="0" xfId="1" applyFont="1" applyProtection="1">
      <protection locked="0"/>
    </xf>
    <xf numFmtId="43" fontId="0" fillId="4" borderId="0" xfId="1" applyFont="1" applyFill="1" applyBorder="1" applyProtection="1">
      <protection locked="0"/>
    </xf>
    <xf numFmtId="43" fontId="0" fillId="4" borderId="0" xfId="1" applyFont="1" applyFill="1" applyProtection="1">
      <protection locked="0"/>
    </xf>
    <xf numFmtId="0" fontId="0" fillId="4" borderId="0" xfId="0" applyFill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abSelected="1" workbookViewId="0">
      <selection activeCell="I48" sqref="I48"/>
    </sheetView>
  </sheetViews>
  <sheetFormatPr defaultRowHeight="15" x14ac:dyDescent="0.25"/>
  <cols>
    <col min="1" max="1" width="18.7109375" style="83" customWidth="1"/>
    <col min="2" max="2" width="11.5703125" style="83" bestFit="1" customWidth="1"/>
    <col min="3" max="3" width="10.5703125" style="83" bestFit="1" customWidth="1"/>
    <col min="4" max="4" width="11.5703125" style="83" bestFit="1" customWidth="1"/>
    <col min="5" max="5" width="10.5703125" style="83" bestFit="1" customWidth="1"/>
    <col min="6" max="6" width="9.5703125" style="83" bestFit="1" customWidth="1"/>
    <col min="7" max="7" width="12.5703125" style="83" bestFit="1" customWidth="1"/>
    <col min="8" max="8" width="12.28515625" style="83" bestFit="1" customWidth="1"/>
    <col min="9" max="9" width="11.5703125" style="83" bestFit="1" customWidth="1"/>
    <col min="10" max="10" width="10.5703125" style="83" bestFit="1" customWidth="1"/>
    <col min="11" max="11" width="13.28515625" style="83" bestFit="1" customWidth="1"/>
    <col min="12" max="12" width="10.5703125" style="83" bestFit="1" customWidth="1"/>
    <col min="13" max="13" width="11.28515625" style="83" bestFit="1" customWidth="1"/>
    <col min="14" max="14" width="13.85546875" style="83" customWidth="1"/>
    <col min="15" max="15" width="13.7109375" style="83" bestFit="1" customWidth="1"/>
    <col min="16" max="20" width="11.5703125" style="83" customWidth="1"/>
    <col min="21" max="16384" width="9.140625" style="83"/>
  </cols>
  <sheetData>
    <row r="1" spans="1:26" s="82" customFormat="1" ht="18.75" x14ac:dyDescent="0.3">
      <c r="A1" s="76" t="s">
        <v>33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26" s="82" customFormat="1" ht="18.75" x14ac:dyDescent="0.3">
      <c r="A2" s="76" t="s">
        <v>34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26" s="82" customFormat="1" ht="19.5" thickBot="1" x14ac:dyDescent="0.35">
      <c r="A3" s="76" t="s">
        <v>38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26" ht="59.25" customHeight="1" thickBot="1" x14ac:dyDescent="0.3">
      <c r="A4" s="52"/>
      <c r="B4" s="48" t="s">
        <v>28</v>
      </c>
      <c r="C4" s="49"/>
      <c r="D4" s="49"/>
      <c r="E4" s="49"/>
      <c r="F4" s="49"/>
      <c r="G4" s="49"/>
      <c r="H4" s="49"/>
      <c r="I4" s="50"/>
      <c r="J4" s="48" t="s">
        <v>29</v>
      </c>
      <c r="K4" s="49"/>
      <c r="L4" s="49"/>
      <c r="M4" s="50"/>
      <c r="N4" s="30" t="s">
        <v>30</v>
      </c>
      <c r="O4" s="39" t="s">
        <v>35</v>
      </c>
    </row>
    <row r="5" spans="1:26" x14ac:dyDescent="0.25">
      <c r="A5" s="6"/>
      <c r="B5" s="2"/>
      <c r="C5" s="3"/>
      <c r="D5" s="3" t="s">
        <v>3</v>
      </c>
      <c r="E5" s="3"/>
      <c r="F5" s="3"/>
      <c r="G5" s="3" t="s">
        <v>9</v>
      </c>
      <c r="H5" s="3" t="s">
        <v>6</v>
      </c>
      <c r="I5" s="31" t="s">
        <v>10</v>
      </c>
      <c r="J5" s="10" t="s">
        <v>21</v>
      </c>
      <c r="K5" s="10"/>
      <c r="L5" s="10"/>
      <c r="M5" s="31" t="s">
        <v>9</v>
      </c>
      <c r="N5" s="31"/>
      <c r="O5" s="10"/>
      <c r="P5" s="84"/>
      <c r="Q5" s="84"/>
      <c r="R5" s="84"/>
      <c r="S5" s="84"/>
      <c r="T5" s="84"/>
    </row>
    <row r="6" spans="1:26" x14ac:dyDescent="0.25">
      <c r="A6" s="7"/>
      <c r="B6" s="4"/>
      <c r="C6" s="5" t="s">
        <v>1</v>
      </c>
      <c r="D6" s="5" t="s">
        <v>4</v>
      </c>
      <c r="E6" s="5"/>
      <c r="F6" s="5"/>
      <c r="G6" s="5" t="s">
        <v>16</v>
      </c>
      <c r="H6" s="5" t="s">
        <v>26</v>
      </c>
      <c r="I6" s="32" t="s">
        <v>11</v>
      </c>
      <c r="J6" s="11" t="s">
        <v>13</v>
      </c>
      <c r="K6" s="11" t="s">
        <v>22</v>
      </c>
      <c r="L6" s="11" t="s">
        <v>18</v>
      </c>
      <c r="M6" s="32" t="s">
        <v>19</v>
      </c>
      <c r="N6" s="32"/>
      <c r="O6" s="11"/>
      <c r="P6" s="84"/>
      <c r="Q6" s="84"/>
      <c r="R6" s="84"/>
      <c r="S6" s="84"/>
      <c r="T6" s="84"/>
    </row>
    <row r="7" spans="1:26" ht="15.75" thickBot="1" x14ac:dyDescent="0.3">
      <c r="A7" s="7" t="s">
        <v>14</v>
      </c>
      <c r="B7" s="4" t="s">
        <v>0</v>
      </c>
      <c r="C7" s="5" t="s">
        <v>2</v>
      </c>
      <c r="D7" s="5" t="s">
        <v>5</v>
      </c>
      <c r="E7" s="5" t="s">
        <v>7</v>
      </c>
      <c r="F7" s="5" t="s">
        <v>8</v>
      </c>
      <c r="G7" s="5" t="s">
        <v>17</v>
      </c>
      <c r="H7" s="5" t="s">
        <v>27</v>
      </c>
      <c r="I7" s="33" t="s">
        <v>12</v>
      </c>
      <c r="J7" s="12" t="s">
        <v>20</v>
      </c>
      <c r="K7" s="12" t="s">
        <v>23</v>
      </c>
      <c r="L7" s="12" t="s">
        <v>20</v>
      </c>
      <c r="M7" s="33" t="s">
        <v>15</v>
      </c>
      <c r="N7" s="33" t="s">
        <v>24</v>
      </c>
      <c r="O7" s="12"/>
      <c r="P7" s="85"/>
      <c r="Q7" s="85"/>
      <c r="R7" s="85"/>
      <c r="S7" s="85"/>
      <c r="T7" s="85"/>
    </row>
    <row r="8" spans="1:26" x14ac:dyDescent="0.25">
      <c r="A8" s="13" t="s">
        <v>39</v>
      </c>
      <c r="B8" s="57">
        <v>20000</v>
      </c>
      <c r="C8" s="58">
        <v>6500</v>
      </c>
      <c r="D8" s="58">
        <v>75000</v>
      </c>
      <c r="E8" s="58"/>
      <c r="F8" s="58"/>
      <c r="G8" s="9">
        <f t="shared" ref="G8:G38" si="0">SUM(B8:F8)</f>
        <v>101500</v>
      </c>
      <c r="H8" s="55">
        <f>IF(G8&gt;100000,(G8-100000)*-1,0)</f>
        <v>-1500</v>
      </c>
      <c r="I8" s="34">
        <f>+G8+H8</f>
        <v>100000</v>
      </c>
      <c r="J8" s="63">
        <v>7668</v>
      </c>
      <c r="K8" s="64">
        <v>3000</v>
      </c>
      <c r="L8" s="65">
        <f>106*12</f>
        <v>1272</v>
      </c>
      <c r="M8" s="36">
        <f t="shared" ref="M8:M37" si="1">SUM(J8:L8)</f>
        <v>11940</v>
      </c>
      <c r="N8" s="73">
        <f>101500*0.18</f>
        <v>18270</v>
      </c>
      <c r="O8" s="15">
        <f t="shared" ref="O8:O38" si="2">SUM(I8,M8,N8)</f>
        <v>130210</v>
      </c>
      <c r="P8" s="86"/>
      <c r="Q8" s="86"/>
      <c r="R8" s="86"/>
      <c r="S8" s="86"/>
      <c r="T8" s="86"/>
      <c r="U8" s="87"/>
      <c r="V8" s="87"/>
      <c r="W8" s="87"/>
      <c r="X8" s="87"/>
      <c r="Y8" s="87"/>
      <c r="Z8" s="87"/>
    </row>
    <row r="9" spans="1:26" s="90" customFormat="1" x14ac:dyDescent="0.25">
      <c r="A9" s="17" t="s">
        <v>40</v>
      </c>
      <c r="B9" s="59"/>
      <c r="C9" s="60">
        <v>6500</v>
      </c>
      <c r="D9" s="60"/>
      <c r="E9" s="60">
        <v>29000</v>
      </c>
      <c r="F9" s="60">
        <v>1000</v>
      </c>
      <c r="G9" s="18">
        <f t="shared" ref="G9" si="3">SUM(B9:F9)</f>
        <v>36500</v>
      </c>
      <c r="H9" s="54">
        <f>IF(G9&gt;100000,(G9-100000)*-1,0)</f>
        <v>0</v>
      </c>
      <c r="I9" s="23">
        <f t="shared" ref="I9:I37" si="4">+G9+H9</f>
        <v>36500</v>
      </c>
      <c r="J9" s="66">
        <v>7668</v>
      </c>
      <c r="K9" s="67">
        <v>3000</v>
      </c>
      <c r="L9" s="68">
        <v>1272</v>
      </c>
      <c r="M9" s="22">
        <f t="shared" si="1"/>
        <v>11940</v>
      </c>
      <c r="N9" s="74">
        <f>+G9*0.09</f>
        <v>3285</v>
      </c>
      <c r="O9" s="53">
        <f t="shared" si="2"/>
        <v>51725</v>
      </c>
      <c r="P9" s="88"/>
      <c r="Q9" s="88"/>
      <c r="R9" s="88"/>
      <c r="S9" s="88"/>
      <c r="T9" s="88"/>
      <c r="U9" s="89"/>
      <c r="V9" s="89"/>
      <c r="W9" s="89"/>
      <c r="X9" s="89"/>
      <c r="Y9" s="89"/>
      <c r="Z9" s="89"/>
    </row>
    <row r="10" spans="1:26" s="90" customFormat="1" x14ac:dyDescent="0.25">
      <c r="A10" s="14"/>
      <c r="B10" s="61"/>
      <c r="C10" s="62"/>
      <c r="D10" s="62"/>
      <c r="E10" s="62"/>
      <c r="F10" s="62"/>
      <c r="G10" s="8">
        <f t="shared" si="0"/>
        <v>0</v>
      </c>
      <c r="H10" s="56">
        <f>IF(G10&gt;100000,(G10-100000)*-1,0)</f>
        <v>0</v>
      </c>
      <c r="I10" s="23">
        <f t="shared" si="4"/>
        <v>0</v>
      </c>
      <c r="J10" s="69"/>
      <c r="K10" s="70"/>
      <c r="L10" s="71"/>
      <c r="M10" s="22">
        <f t="shared" si="1"/>
        <v>0</v>
      </c>
      <c r="N10" s="74"/>
      <c r="O10" s="16">
        <f t="shared" si="2"/>
        <v>0</v>
      </c>
      <c r="P10" s="88"/>
      <c r="Q10" s="88"/>
      <c r="R10" s="88"/>
      <c r="S10" s="88"/>
      <c r="T10" s="88"/>
      <c r="U10" s="89"/>
      <c r="V10" s="89"/>
      <c r="W10" s="89"/>
      <c r="X10" s="89"/>
      <c r="Y10" s="89"/>
      <c r="Z10" s="89"/>
    </row>
    <row r="11" spans="1:26" s="90" customFormat="1" x14ac:dyDescent="0.25">
      <c r="A11" s="17"/>
      <c r="B11" s="59"/>
      <c r="C11" s="60"/>
      <c r="D11" s="60"/>
      <c r="E11" s="60"/>
      <c r="F11" s="60"/>
      <c r="G11" s="18">
        <f t="shared" ref="G11:G18" si="5">SUM(B11:F11)</f>
        <v>0</v>
      </c>
      <c r="H11" s="54">
        <f>IF(G11&gt;100000,(G11-100000)*-1,0)</f>
        <v>0</v>
      </c>
      <c r="I11" s="23">
        <f t="shared" ref="I11:I19" si="6">+G11+H11</f>
        <v>0</v>
      </c>
      <c r="J11" s="66"/>
      <c r="K11" s="67"/>
      <c r="L11" s="68"/>
      <c r="M11" s="22">
        <f t="shared" si="1"/>
        <v>0</v>
      </c>
      <c r="N11" s="74"/>
      <c r="O11" s="53">
        <f t="shared" si="2"/>
        <v>0</v>
      </c>
      <c r="P11" s="88"/>
      <c r="Q11" s="88"/>
      <c r="R11" s="88"/>
      <c r="S11" s="88"/>
      <c r="T11" s="88"/>
      <c r="U11" s="89"/>
      <c r="V11" s="89"/>
      <c r="W11" s="89"/>
      <c r="X11" s="89"/>
      <c r="Y11" s="89"/>
      <c r="Z11" s="89"/>
    </row>
    <row r="12" spans="1:26" s="90" customFormat="1" x14ac:dyDescent="0.25">
      <c r="A12" s="14"/>
      <c r="B12" s="61"/>
      <c r="C12" s="62"/>
      <c r="D12" s="62"/>
      <c r="E12" s="62"/>
      <c r="F12" s="62"/>
      <c r="G12" s="8">
        <f t="shared" si="5"/>
        <v>0</v>
      </c>
      <c r="H12" s="56">
        <f>IF(G12&gt;100000,(G12-100000)*-1,0)</f>
        <v>0</v>
      </c>
      <c r="I12" s="23">
        <f t="shared" si="6"/>
        <v>0</v>
      </c>
      <c r="J12" s="69"/>
      <c r="K12" s="70"/>
      <c r="L12" s="71"/>
      <c r="M12" s="22">
        <f t="shared" si="1"/>
        <v>0</v>
      </c>
      <c r="N12" s="74"/>
      <c r="O12" s="16">
        <f t="shared" si="2"/>
        <v>0</v>
      </c>
      <c r="P12" s="88"/>
      <c r="Q12" s="88"/>
      <c r="R12" s="88"/>
      <c r="S12" s="88"/>
      <c r="T12" s="88"/>
      <c r="U12" s="89"/>
      <c r="V12" s="89"/>
      <c r="W12" s="89"/>
      <c r="X12" s="89"/>
      <c r="Y12" s="89"/>
      <c r="Z12" s="89"/>
    </row>
    <row r="13" spans="1:26" s="90" customFormat="1" x14ac:dyDescent="0.25">
      <c r="A13" s="17"/>
      <c r="B13" s="59"/>
      <c r="C13" s="60"/>
      <c r="D13" s="60"/>
      <c r="E13" s="60"/>
      <c r="F13" s="60"/>
      <c r="G13" s="18">
        <f t="shared" ref="G13" si="7">SUM(B13:F13)</f>
        <v>0</v>
      </c>
      <c r="H13" s="54">
        <f>IF(G13&gt;100000,(G13-100000)*-1,0)</f>
        <v>0</v>
      </c>
      <c r="I13" s="23">
        <f t="shared" si="6"/>
        <v>0</v>
      </c>
      <c r="J13" s="66"/>
      <c r="K13" s="67"/>
      <c r="L13" s="68"/>
      <c r="M13" s="22">
        <f t="shared" si="1"/>
        <v>0</v>
      </c>
      <c r="N13" s="74"/>
      <c r="O13" s="53">
        <f t="shared" si="2"/>
        <v>0</v>
      </c>
      <c r="P13" s="88"/>
      <c r="Q13" s="88"/>
      <c r="R13" s="88"/>
      <c r="S13" s="88"/>
      <c r="T13" s="88"/>
      <c r="U13" s="89"/>
      <c r="V13" s="89"/>
      <c r="W13" s="89"/>
      <c r="X13" s="89"/>
      <c r="Y13" s="89"/>
      <c r="Z13" s="89"/>
    </row>
    <row r="14" spans="1:26" s="90" customFormat="1" x14ac:dyDescent="0.25">
      <c r="A14" s="14"/>
      <c r="B14" s="61"/>
      <c r="C14" s="62"/>
      <c r="D14" s="62"/>
      <c r="E14" s="62"/>
      <c r="F14" s="62"/>
      <c r="G14" s="8">
        <f t="shared" si="5"/>
        <v>0</v>
      </c>
      <c r="H14" s="56">
        <f>IF(G14&gt;100000,(G14-100000)*-1,0)</f>
        <v>0</v>
      </c>
      <c r="I14" s="23">
        <f t="shared" si="6"/>
        <v>0</v>
      </c>
      <c r="J14" s="69"/>
      <c r="K14" s="70"/>
      <c r="L14" s="71"/>
      <c r="M14" s="22">
        <f t="shared" si="1"/>
        <v>0</v>
      </c>
      <c r="N14" s="74"/>
      <c r="O14" s="16">
        <f t="shared" si="2"/>
        <v>0</v>
      </c>
      <c r="P14" s="88"/>
      <c r="Q14" s="88"/>
      <c r="R14" s="88"/>
      <c r="S14" s="88"/>
      <c r="T14" s="88"/>
      <c r="U14" s="89"/>
      <c r="V14" s="89"/>
      <c r="W14" s="89"/>
      <c r="X14" s="89"/>
      <c r="Y14" s="89"/>
      <c r="Z14" s="89"/>
    </row>
    <row r="15" spans="1:26" s="90" customFormat="1" x14ac:dyDescent="0.25">
      <c r="A15" s="17"/>
      <c r="B15" s="59"/>
      <c r="C15" s="60"/>
      <c r="D15" s="60"/>
      <c r="E15" s="60"/>
      <c r="F15" s="60"/>
      <c r="G15" s="18">
        <f t="shared" ref="G15" si="8">SUM(B15:F15)</f>
        <v>0</v>
      </c>
      <c r="H15" s="54">
        <f>IF(G15&gt;100000,(G15-100000)*-1,0)</f>
        <v>0</v>
      </c>
      <c r="I15" s="23">
        <f t="shared" si="6"/>
        <v>0</v>
      </c>
      <c r="J15" s="66"/>
      <c r="K15" s="67"/>
      <c r="L15" s="68"/>
      <c r="M15" s="22">
        <f t="shared" si="1"/>
        <v>0</v>
      </c>
      <c r="N15" s="74"/>
      <c r="O15" s="53">
        <f t="shared" si="2"/>
        <v>0</v>
      </c>
      <c r="P15" s="88"/>
      <c r="Q15" s="88"/>
      <c r="R15" s="88"/>
      <c r="S15" s="88"/>
      <c r="T15" s="88"/>
      <c r="U15" s="89"/>
      <c r="V15" s="89"/>
      <c r="W15" s="89"/>
      <c r="X15" s="89"/>
      <c r="Y15" s="89"/>
      <c r="Z15" s="89"/>
    </row>
    <row r="16" spans="1:26" s="90" customFormat="1" x14ac:dyDescent="0.25">
      <c r="A16" s="14"/>
      <c r="B16" s="61"/>
      <c r="C16" s="62"/>
      <c r="D16" s="62"/>
      <c r="E16" s="62"/>
      <c r="F16" s="62"/>
      <c r="G16" s="8">
        <f t="shared" si="5"/>
        <v>0</v>
      </c>
      <c r="H16" s="56">
        <f>IF(G16&gt;100000,(G16-100000)*-1,0)</f>
        <v>0</v>
      </c>
      <c r="I16" s="23">
        <f t="shared" si="6"/>
        <v>0</v>
      </c>
      <c r="J16" s="69"/>
      <c r="K16" s="70"/>
      <c r="L16" s="71"/>
      <c r="M16" s="22">
        <f t="shared" si="1"/>
        <v>0</v>
      </c>
      <c r="N16" s="74"/>
      <c r="O16" s="16">
        <f t="shared" si="2"/>
        <v>0</v>
      </c>
      <c r="P16" s="88"/>
      <c r="Q16" s="88"/>
      <c r="R16" s="88"/>
      <c r="S16" s="88"/>
      <c r="T16" s="88"/>
      <c r="U16" s="89"/>
      <c r="V16" s="89"/>
      <c r="W16" s="89"/>
      <c r="X16" s="89"/>
      <c r="Y16" s="89"/>
      <c r="Z16" s="89"/>
    </row>
    <row r="17" spans="1:26" s="90" customFormat="1" x14ac:dyDescent="0.25">
      <c r="A17" s="17"/>
      <c r="B17" s="59"/>
      <c r="C17" s="60"/>
      <c r="D17" s="60"/>
      <c r="E17" s="60"/>
      <c r="F17" s="60"/>
      <c r="G17" s="18">
        <f t="shared" ref="G17" si="9">SUM(B17:F17)</f>
        <v>0</v>
      </c>
      <c r="H17" s="54">
        <f>IF(G17&gt;100000,(G17-100000)*-1,0)</f>
        <v>0</v>
      </c>
      <c r="I17" s="23">
        <f t="shared" si="6"/>
        <v>0</v>
      </c>
      <c r="J17" s="66"/>
      <c r="K17" s="67"/>
      <c r="L17" s="68"/>
      <c r="M17" s="22">
        <f t="shared" si="1"/>
        <v>0</v>
      </c>
      <c r="N17" s="74"/>
      <c r="O17" s="53">
        <f t="shared" si="2"/>
        <v>0</v>
      </c>
      <c r="P17" s="88"/>
      <c r="Q17" s="88"/>
      <c r="R17" s="88"/>
      <c r="S17" s="88"/>
      <c r="T17" s="88"/>
      <c r="U17" s="89"/>
      <c r="V17" s="89"/>
      <c r="W17" s="89"/>
      <c r="X17" s="89"/>
      <c r="Y17" s="89"/>
      <c r="Z17" s="89"/>
    </row>
    <row r="18" spans="1:26" s="90" customFormat="1" x14ac:dyDescent="0.25">
      <c r="A18" s="14"/>
      <c r="B18" s="61"/>
      <c r="C18" s="62"/>
      <c r="D18" s="62"/>
      <c r="E18" s="62"/>
      <c r="F18" s="62"/>
      <c r="G18" s="8">
        <f t="shared" si="5"/>
        <v>0</v>
      </c>
      <c r="H18" s="56">
        <f>IF(G18&gt;100000,(G18-100000)*-1,0)</f>
        <v>0</v>
      </c>
      <c r="I18" s="23">
        <f t="shared" si="6"/>
        <v>0</v>
      </c>
      <c r="J18" s="69"/>
      <c r="K18" s="70"/>
      <c r="L18" s="71"/>
      <c r="M18" s="22">
        <f t="shared" si="1"/>
        <v>0</v>
      </c>
      <c r="N18" s="74"/>
      <c r="O18" s="16">
        <f t="shared" si="2"/>
        <v>0</v>
      </c>
      <c r="P18" s="88"/>
      <c r="Q18" s="88"/>
      <c r="R18" s="88"/>
      <c r="S18" s="88"/>
      <c r="T18" s="88"/>
      <c r="U18" s="89"/>
      <c r="V18" s="89"/>
      <c r="W18" s="89"/>
      <c r="X18" s="89"/>
      <c r="Y18" s="89"/>
      <c r="Z18" s="89"/>
    </row>
    <row r="19" spans="1:26" s="90" customFormat="1" x14ac:dyDescent="0.25">
      <c r="A19" s="17"/>
      <c r="B19" s="59"/>
      <c r="C19" s="60"/>
      <c r="D19" s="60"/>
      <c r="E19" s="60"/>
      <c r="F19" s="60"/>
      <c r="G19" s="18">
        <f t="shared" ref="G19" si="10">SUM(B19:F19)</f>
        <v>0</v>
      </c>
      <c r="H19" s="54">
        <f>IF(G19&gt;100000,(G19-100000)*-1,0)</f>
        <v>0</v>
      </c>
      <c r="I19" s="23">
        <f t="shared" si="6"/>
        <v>0</v>
      </c>
      <c r="J19" s="66"/>
      <c r="K19" s="67"/>
      <c r="L19" s="68"/>
      <c r="M19" s="22">
        <f t="shared" si="1"/>
        <v>0</v>
      </c>
      <c r="N19" s="74"/>
      <c r="O19" s="53">
        <f t="shared" si="2"/>
        <v>0</v>
      </c>
      <c r="P19" s="88"/>
      <c r="Q19" s="88"/>
      <c r="R19" s="88"/>
      <c r="S19" s="88"/>
      <c r="T19" s="88"/>
      <c r="U19" s="89"/>
      <c r="V19" s="89"/>
      <c r="W19" s="89"/>
      <c r="X19" s="89"/>
      <c r="Y19" s="89"/>
      <c r="Z19" s="89"/>
    </row>
    <row r="20" spans="1:26" s="90" customFormat="1" x14ac:dyDescent="0.25">
      <c r="A20" s="14"/>
      <c r="B20" s="61"/>
      <c r="C20" s="62"/>
      <c r="D20" s="62"/>
      <c r="E20" s="62"/>
      <c r="F20" s="62"/>
      <c r="G20" s="8">
        <f t="shared" ref="G20:G37" si="11">SUM(B20:F20)</f>
        <v>0</v>
      </c>
      <c r="H20" s="56">
        <f>IF(G20&gt;100000,(G20-100000)*-1,0)</f>
        <v>0</v>
      </c>
      <c r="I20" s="23">
        <f t="shared" ref="I20:I37" si="12">+G20+H20</f>
        <v>0</v>
      </c>
      <c r="J20" s="69"/>
      <c r="K20" s="70"/>
      <c r="L20" s="71"/>
      <c r="M20" s="22">
        <f t="shared" si="1"/>
        <v>0</v>
      </c>
      <c r="N20" s="74"/>
      <c r="O20" s="16">
        <f t="shared" si="2"/>
        <v>0</v>
      </c>
      <c r="P20" s="88"/>
      <c r="Q20" s="88"/>
      <c r="R20" s="88"/>
      <c r="S20" s="88"/>
      <c r="T20" s="88"/>
      <c r="U20" s="89"/>
      <c r="V20" s="89"/>
      <c r="W20" s="89"/>
      <c r="X20" s="89"/>
      <c r="Y20" s="89"/>
      <c r="Z20" s="89"/>
    </row>
    <row r="21" spans="1:26" s="90" customFormat="1" x14ac:dyDescent="0.25">
      <c r="A21" s="17"/>
      <c r="B21" s="59"/>
      <c r="C21" s="60"/>
      <c r="D21" s="60"/>
      <c r="E21" s="60"/>
      <c r="F21" s="60"/>
      <c r="G21" s="18">
        <f t="shared" si="11"/>
        <v>0</v>
      </c>
      <c r="H21" s="54">
        <f>IF(G21&gt;100000,(G21-100000)*-1,0)</f>
        <v>0</v>
      </c>
      <c r="I21" s="23">
        <f t="shared" si="12"/>
        <v>0</v>
      </c>
      <c r="J21" s="66"/>
      <c r="K21" s="67"/>
      <c r="L21" s="68"/>
      <c r="M21" s="22">
        <f t="shared" si="1"/>
        <v>0</v>
      </c>
      <c r="N21" s="74"/>
      <c r="O21" s="53">
        <f t="shared" si="2"/>
        <v>0</v>
      </c>
      <c r="P21" s="88"/>
      <c r="Q21" s="88"/>
      <c r="R21" s="88"/>
      <c r="S21" s="88"/>
      <c r="T21" s="88"/>
      <c r="U21" s="89"/>
      <c r="V21" s="89"/>
      <c r="W21" s="89"/>
      <c r="X21" s="89"/>
      <c r="Y21" s="89"/>
      <c r="Z21" s="89"/>
    </row>
    <row r="22" spans="1:26" s="90" customFormat="1" x14ac:dyDescent="0.25">
      <c r="A22" s="14"/>
      <c r="B22" s="61"/>
      <c r="C22" s="62"/>
      <c r="D22" s="62"/>
      <c r="E22" s="62"/>
      <c r="F22" s="62"/>
      <c r="G22" s="8">
        <f t="shared" si="11"/>
        <v>0</v>
      </c>
      <c r="H22" s="56">
        <f>IF(G22&gt;100000,(G22-100000)*-1,0)</f>
        <v>0</v>
      </c>
      <c r="I22" s="23">
        <f t="shared" si="12"/>
        <v>0</v>
      </c>
      <c r="J22" s="69"/>
      <c r="K22" s="70"/>
      <c r="L22" s="71"/>
      <c r="M22" s="22">
        <f t="shared" si="1"/>
        <v>0</v>
      </c>
      <c r="N22" s="74"/>
      <c r="O22" s="16">
        <f t="shared" si="2"/>
        <v>0</v>
      </c>
      <c r="P22" s="88"/>
      <c r="Q22" s="88"/>
      <c r="R22" s="88"/>
      <c r="S22" s="88"/>
      <c r="T22" s="88"/>
      <c r="U22" s="89"/>
      <c r="V22" s="89"/>
      <c r="W22" s="89"/>
      <c r="X22" s="89"/>
      <c r="Y22" s="89"/>
      <c r="Z22" s="89"/>
    </row>
    <row r="23" spans="1:26" s="90" customFormat="1" x14ac:dyDescent="0.25">
      <c r="A23" s="17"/>
      <c r="B23" s="59"/>
      <c r="C23" s="60"/>
      <c r="D23" s="60"/>
      <c r="E23" s="60"/>
      <c r="F23" s="60"/>
      <c r="G23" s="18">
        <f t="shared" si="11"/>
        <v>0</v>
      </c>
      <c r="H23" s="54">
        <f>IF(G23&gt;100000,(G23-100000)*-1,0)</f>
        <v>0</v>
      </c>
      <c r="I23" s="23">
        <f t="shared" si="12"/>
        <v>0</v>
      </c>
      <c r="J23" s="66"/>
      <c r="K23" s="67"/>
      <c r="L23" s="68"/>
      <c r="M23" s="22">
        <f t="shared" si="1"/>
        <v>0</v>
      </c>
      <c r="N23" s="74"/>
      <c r="O23" s="53">
        <f t="shared" si="2"/>
        <v>0</v>
      </c>
      <c r="P23" s="88"/>
      <c r="Q23" s="88"/>
      <c r="R23" s="88"/>
      <c r="S23" s="88"/>
      <c r="T23" s="88"/>
      <c r="U23" s="89"/>
      <c r="V23" s="89"/>
      <c r="W23" s="89"/>
      <c r="X23" s="89"/>
      <c r="Y23" s="89"/>
      <c r="Z23" s="89"/>
    </row>
    <row r="24" spans="1:26" s="90" customFormat="1" x14ac:dyDescent="0.25">
      <c r="A24" s="14"/>
      <c r="B24" s="61"/>
      <c r="C24" s="62"/>
      <c r="D24" s="62"/>
      <c r="E24" s="62"/>
      <c r="F24" s="62"/>
      <c r="G24" s="8">
        <f t="shared" si="11"/>
        <v>0</v>
      </c>
      <c r="H24" s="56">
        <f>IF(G24&gt;100000,(G24-100000)*-1,0)</f>
        <v>0</v>
      </c>
      <c r="I24" s="23">
        <f t="shared" si="12"/>
        <v>0</v>
      </c>
      <c r="J24" s="69"/>
      <c r="K24" s="70"/>
      <c r="L24" s="71"/>
      <c r="M24" s="22">
        <f t="shared" si="1"/>
        <v>0</v>
      </c>
      <c r="N24" s="74"/>
      <c r="O24" s="16">
        <f t="shared" si="2"/>
        <v>0</v>
      </c>
      <c r="P24" s="88"/>
      <c r="Q24" s="88"/>
      <c r="R24" s="88"/>
      <c r="S24" s="88"/>
      <c r="T24" s="88"/>
      <c r="U24" s="89"/>
      <c r="V24" s="89"/>
      <c r="W24" s="89"/>
      <c r="X24" s="89"/>
      <c r="Y24" s="89"/>
      <c r="Z24" s="89"/>
    </row>
    <row r="25" spans="1:26" s="90" customFormat="1" x14ac:dyDescent="0.25">
      <c r="A25" s="17"/>
      <c r="B25" s="59"/>
      <c r="C25" s="60"/>
      <c r="D25" s="60"/>
      <c r="E25" s="60"/>
      <c r="F25" s="60"/>
      <c r="G25" s="18">
        <f t="shared" si="11"/>
        <v>0</v>
      </c>
      <c r="H25" s="54">
        <f>IF(G25&gt;100000,(G25-100000)*-1,0)</f>
        <v>0</v>
      </c>
      <c r="I25" s="23">
        <f t="shared" si="12"/>
        <v>0</v>
      </c>
      <c r="J25" s="66"/>
      <c r="K25" s="67"/>
      <c r="L25" s="68"/>
      <c r="M25" s="22">
        <f t="shared" si="1"/>
        <v>0</v>
      </c>
      <c r="N25" s="74"/>
      <c r="O25" s="53">
        <f t="shared" si="2"/>
        <v>0</v>
      </c>
      <c r="P25" s="88"/>
      <c r="Q25" s="88"/>
      <c r="R25" s="88"/>
      <c r="S25" s="88"/>
      <c r="T25" s="88"/>
      <c r="U25" s="89"/>
      <c r="V25" s="89"/>
      <c r="W25" s="89"/>
      <c r="X25" s="89"/>
      <c r="Y25" s="89"/>
      <c r="Z25" s="89"/>
    </row>
    <row r="26" spans="1:26" s="90" customFormat="1" x14ac:dyDescent="0.25">
      <c r="A26" s="14"/>
      <c r="B26" s="61"/>
      <c r="C26" s="62"/>
      <c r="D26" s="62"/>
      <c r="E26" s="62"/>
      <c r="F26" s="62"/>
      <c r="G26" s="8">
        <f t="shared" si="11"/>
        <v>0</v>
      </c>
      <c r="H26" s="56">
        <f>IF(G26&gt;100000,(G26-100000)*-1,0)</f>
        <v>0</v>
      </c>
      <c r="I26" s="23">
        <f t="shared" si="12"/>
        <v>0</v>
      </c>
      <c r="J26" s="69"/>
      <c r="K26" s="70"/>
      <c r="L26" s="71"/>
      <c r="M26" s="22">
        <f t="shared" si="1"/>
        <v>0</v>
      </c>
      <c r="N26" s="74"/>
      <c r="O26" s="16">
        <f t="shared" si="2"/>
        <v>0</v>
      </c>
      <c r="P26" s="88"/>
      <c r="Q26" s="88"/>
      <c r="R26" s="88"/>
      <c r="S26" s="88"/>
      <c r="T26" s="88"/>
      <c r="U26" s="89"/>
      <c r="V26" s="89"/>
      <c r="W26" s="89"/>
      <c r="X26" s="89"/>
      <c r="Y26" s="89"/>
      <c r="Z26" s="89"/>
    </row>
    <row r="27" spans="1:26" s="90" customFormat="1" x14ac:dyDescent="0.25">
      <c r="A27" s="17"/>
      <c r="B27" s="59"/>
      <c r="C27" s="60"/>
      <c r="D27" s="60"/>
      <c r="E27" s="60"/>
      <c r="F27" s="60"/>
      <c r="G27" s="18">
        <f t="shared" si="11"/>
        <v>0</v>
      </c>
      <c r="H27" s="54">
        <f>IF(G27&gt;100000,(G27-100000)*-1,0)</f>
        <v>0</v>
      </c>
      <c r="I27" s="23">
        <f t="shared" si="12"/>
        <v>0</v>
      </c>
      <c r="J27" s="66"/>
      <c r="K27" s="60"/>
      <c r="L27" s="68"/>
      <c r="M27" s="22">
        <f t="shared" si="1"/>
        <v>0</v>
      </c>
      <c r="N27" s="74"/>
      <c r="O27" s="53">
        <f t="shared" si="2"/>
        <v>0</v>
      </c>
      <c r="P27" s="88"/>
      <c r="Q27" s="88"/>
      <c r="R27" s="88"/>
      <c r="S27" s="88"/>
      <c r="T27" s="88"/>
      <c r="U27" s="89"/>
      <c r="V27" s="89"/>
      <c r="W27" s="89"/>
      <c r="X27" s="89"/>
      <c r="Y27" s="89"/>
      <c r="Z27" s="89"/>
    </row>
    <row r="28" spans="1:26" s="90" customFormat="1" x14ac:dyDescent="0.25">
      <c r="A28" s="14"/>
      <c r="B28" s="61"/>
      <c r="C28" s="62"/>
      <c r="D28" s="62"/>
      <c r="E28" s="62"/>
      <c r="F28" s="62"/>
      <c r="G28" s="8">
        <f t="shared" si="11"/>
        <v>0</v>
      </c>
      <c r="H28" s="56">
        <f>IF(G28&gt;100000,(G28-100000)*-1,0)</f>
        <v>0</v>
      </c>
      <c r="I28" s="23">
        <f t="shared" si="12"/>
        <v>0</v>
      </c>
      <c r="J28" s="69"/>
      <c r="K28" s="70"/>
      <c r="L28" s="72"/>
      <c r="M28" s="22">
        <f t="shared" si="1"/>
        <v>0</v>
      </c>
      <c r="N28" s="74"/>
      <c r="O28" s="16">
        <f t="shared" si="2"/>
        <v>0</v>
      </c>
      <c r="P28" s="88"/>
      <c r="Q28" s="88"/>
      <c r="R28" s="88"/>
      <c r="S28" s="88"/>
      <c r="T28" s="88"/>
      <c r="U28" s="89"/>
      <c r="V28" s="89"/>
      <c r="W28" s="89"/>
      <c r="X28" s="89"/>
      <c r="Y28" s="89"/>
      <c r="Z28" s="89"/>
    </row>
    <row r="29" spans="1:26" s="90" customFormat="1" x14ac:dyDescent="0.25">
      <c r="A29" s="17"/>
      <c r="B29" s="59"/>
      <c r="C29" s="60"/>
      <c r="D29" s="60"/>
      <c r="E29" s="60"/>
      <c r="F29" s="60"/>
      <c r="G29" s="18">
        <f t="shared" si="11"/>
        <v>0</v>
      </c>
      <c r="H29" s="54">
        <f>IF(G29&gt;100000,(G29-100000)*-1,0)</f>
        <v>0</v>
      </c>
      <c r="I29" s="23">
        <f t="shared" si="12"/>
        <v>0</v>
      </c>
      <c r="J29" s="66"/>
      <c r="K29" s="67"/>
      <c r="L29" s="68"/>
      <c r="M29" s="22">
        <f t="shared" si="1"/>
        <v>0</v>
      </c>
      <c r="N29" s="74"/>
      <c r="O29" s="53">
        <f t="shared" si="2"/>
        <v>0</v>
      </c>
      <c r="P29" s="88"/>
      <c r="Q29" s="88"/>
      <c r="R29" s="88"/>
      <c r="S29" s="88"/>
      <c r="T29" s="88"/>
      <c r="U29" s="89"/>
      <c r="V29" s="89"/>
      <c r="W29" s="89"/>
      <c r="X29" s="89"/>
      <c r="Y29" s="89"/>
      <c r="Z29" s="89"/>
    </row>
    <row r="30" spans="1:26" s="90" customFormat="1" x14ac:dyDescent="0.25">
      <c r="A30" s="14"/>
      <c r="B30" s="61"/>
      <c r="C30" s="62"/>
      <c r="D30" s="62"/>
      <c r="E30" s="62"/>
      <c r="F30" s="62"/>
      <c r="G30" s="8">
        <f t="shared" si="11"/>
        <v>0</v>
      </c>
      <c r="H30" s="56">
        <f>IF(G30&gt;100000,(G30-100000)*-1,0)</f>
        <v>0</v>
      </c>
      <c r="I30" s="23">
        <f t="shared" si="12"/>
        <v>0</v>
      </c>
      <c r="J30" s="69"/>
      <c r="K30" s="70"/>
      <c r="L30" s="71"/>
      <c r="M30" s="22">
        <f t="shared" si="1"/>
        <v>0</v>
      </c>
      <c r="N30" s="74"/>
      <c r="O30" s="16">
        <f t="shared" si="2"/>
        <v>0</v>
      </c>
      <c r="P30" s="88"/>
      <c r="Q30" s="88"/>
      <c r="R30" s="88"/>
      <c r="S30" s="88"/>
      <c r="T30" s="88"/>
      <c r="U30" s="89"/>
      <c r="V30" s="89"/>
      <c r="W30" s="89"/>
      <c r="X30" s="89"/>
      <c r="Y30" s="89"/>
      <c r="Z30" s="89"/>
    </row>
    <row r="31" spans="1:26" s="90" customFormat="1" x14ac:dyDescent="0.25">
      <c r="A31" s="17"/>
      <c r="B31" s="59"/>
      <c r="C31" s="60"/>
      <c r="D31" s="60"/>
      <c r="E31" s="60"/>
      <c r="F31" s="60"/>
      <c r="G31" s="18">
        <f t="shared" si="11"/>
        <v>0</v>
      </c>
      <c r="H31" s="54">
        <f>IF(G31&gt;100000,(G31-100000)*-1,0)</f>
        <v>0</v>
      </c>
      <c r="I31" s="23">
        <f t="shared" si="12"/>
        <v>0</v>
      </c>
      <c r="J31" s="66"/>
      <c r="K31" s="67"/>
      <c r="L31" s="68"/>
      <c r="M31" s="22">
        <f t="shared" si="1"/>
        <v>0</v>
      </c>
      <c r="N31" s="74"/>
      <c r="O31" s="53">
        <f t="shared" si="2"/>
        <v>0</v>
      </c>
      <c r="P31" s="88"/>
      <c r="Q31" s="88"/>
      <c r="R31" s="88"/>
      <c r="S31" s="88"/>
      <c r="T31" s="88"/>
      <c r="U31" s="89"/>
      <c r="V31" s="89"/>
      <c r="W31" s="89"/>
      <c r="X31" s="89"/>
      <c r="Y31" s="89"/>
      <c r="Z31" s="89"/>
    </row>
    <row r="32" spans="1:26" s="90" customFormat="1" x14ac:dyDescent="0.25">
      <c r="A32" s="14"/>
      <c r="B32" s="61"/>
      <c r="C32" s="62"/>
      <c r="D32" s="62"/>
      <c r="E32" s="62"/>
      <c r="F32" s="62"/>
      <c r="G32" s="8">
        <f t="shared" si="11"/>
        <v>0</v>
      </c>
      <c r="H32" s="56">
        <f>IF(G32&gt;100000,(G32-100000)*-1,0)</f>
        <v>0</v>
      </c>
      <c r="I32" s="23">
        <f t="shared" si="12"/>
        <v>0</v>
      </c>
      <c r="J32" s="69"/>
      <c r="K32" s="70"/>
      <c r="L32" s="72"/>
      <c r="M32" s="22">
        <f t="shared" si="1"/>
        <v>0</v>
      </c>
      <c r="N32" s="74"/>
      <c r="O32" s="16">
        <f t="shared" si="2"/>
        <v>0</v>
      </c>
      <c r="P32" s="88"/>
      <c r="Q32" s="88"/>
      <c r="R32" s="88"/>
      <c r="S32" s="88"/>
      <c r="T32" s="88"/>
      <c r="U32" s="89"/>
      <c r="V32" s="89"/>
      <c r="W32" s="89"/>
      <c r="X32" s="89"/>
      <c r="Y32" s="89"/>
      <c r="Z32" s="89"/>
    </row>
    <row r="33" spans="1:26" s="90" customFormat="1" x14ac:dyDescent="0.25">
      <c r="A33" s="17"/>
      <c r="B33" s="59"/>
      <c r="C33" s="60"/>
      <c r="D33" s="60"/>
      <c r="E33" s="60"/>
      <c r="F33" s="60"/>
      <c r="G33" s="18">
        <f t="shared" si="11"/>
        <v>0</v>
      </c>
      <c r="H33" s="54">
        <f>IF(G33&gt;100000,(G33-100000)*-1,0)</f>
        <v>0</v>
      </c>
      <c r="I33" s="23">
        <f t="shared" si="12"/>
        <v>0</v>
      </c>
      <c r="J33" s="66"/>
      <c r="K33" s="67"/>
      <c r="L33" s="68"/>
      <c r="M33" s="22">
        <f t="shared" si="1"/>
        <v>0</v>
      </c>
      <c r="N33" s="74"/>
      <c r="O33" s="53">
        <f t="shared" si="2"/>
        <v>0</v>
      </c>
      <c r="P33" s="88"/>
      <c r="Q33" s="88"/>
      <c r="R33" s="88"/>
      <c r="S33" s="88"/>
      <c r="T33" s="88"/>
      <c r="U33" s="89"/>
      <c r="V33" s="89"/>
      <c r="W33" s="89"/>
      <c r="X33" s="89"/>
      <c r="Y33" s="89"/>
      <c r="Z33" s="89"/>
    </row>
    <row r="34" spans="1:26" s="90" customFormat="1" x14ac:dyDescent="0.25">
      <c r="A34" s="14"/>
      <c r="B34" s="61"/>
      <c r="C34" s="62"/>
      <c r="D34" s="62"/>
      <c r="E34" s="62"/>
      <c r="F34" s="62"/>
      <c r="G34" s="8">
        <f t="shared" si="11"/>
        <v>0</v>
      </c>
      <c r="H34" s="56">
        <f>IF(G34&gt;100000,(G34-100000)*-1,0)</f>
        <v>0</v>
      </c>
      <c r="I34" s="23">
        <f t="shared" si="12"/>
        <v>0</v>
      </c>
      <c r="J34" s="69"/>
      <c r="K34" s="70"/>
      <c r="L34" s="71"/>
      <c r="M34" s="22">
        <f t="shared" si="1"/>
        <v>0</v>
      </c>
      <c r="N34" s="74"/>
      <c r="O34" s="16">
        <f t="shared" si="2"/>
        <v>0</v>
      </c>
      <c r="P34" s="88"/>
      <c r="Q34" s="88"/>
      <c r="R34" s="88"/>
      <c r="S34" s="88"/>
      <c r="T34" s="88"/>
      <c r="U34" s="89"/>
      <c r="V34" s="89"/>
      <c r="W34" s="89"/>
      <c r="X34" s="89"/>
      <c r="Y34" s="89"/>
      <c r="Z34" s="89"/>
    </row>
    <row r="35" spans="1:26" s="90" customFormat="1" x14ac:dyDescent="0.25">
      <c r="A35" s="17"/>
      <c r="B35" s="59"/>
      <c r="C35" s="60"/>
      <c r="D35" s="60"/>
      <c r="E35" s="60"/>
      <c r="F35" s="60"/>
      <c r="G35" s="18">
        <f t="shared" si="11"/>
        <v>0</v>
      </c>
      <c r="H35" s="54">
        <f>IF(G35&gt;100000,(G35-100000)*-1,0)</f>
        <v>0</v>
      </c>
      <c r="I35" s="23">
        <f t="shared" si="12"/>
        <v>0</v>
      </c>
      <c r="J35" s="66"/>
      <c r="K35" s="67"/>
      <c r="L35" s="68"/>
      <c r="M35" s="22">
        <f t="shared" si="1"/>
        <v>0</v>
      </c>
      <c r="N35" s="74"/>
      <c r="O35" s="53">
        <f t="shared" si="2"/>
        <v>0</v>
      </c>
      <c r="P35" s="88"/>
      <c r="Q35" s="88"/>
      <c r="R35" s="88"/>
      <c r="S35" s="88"/>
      <c r="T35" s="88"/>
      <c r="U35" s="89"/>
      <c r="V35" s="89"/>
      <c r="W35" s="89"/>
      <c r="X35" s="89"/>
      <c r="Y35" s="89"/>
      <c r="Z35" s="89"/>
    </row>
    <row r="36" spans="1:26" s="90" customFormat="1" x14ac:dyDescent="0.25">
      <c r="A36" s="14"/>
      <c r="B36" s="61"/>
      <c r="C36" s="62"/>
      <c r="D36" s="62"/>
      <c r="E36" s="62"/>
      <c r="F36" s="62"/>
      <c r="G36" s="8">
        <f t="shared" si="11"/>
        <v>0</v>
      </c>
      <c r="H36" s="56">
        <f>IF(G36&gt;100000,(G36-100000)*-1,0)</f>
        <v>0</v>
      </c>
      <c r="I36" s="23">
        <f t="shared" si="12"/>
        <v>0</v>
      </c>
      <c r="J36" s="69"/>
      <c r="K36" s="70"/>
      <c r="L36" s="71"/>
      <c r="M36" s="22">
        <f t="shared" si="1"/>
        <v>0</v>
      </c>
      <c r="N36" s="74"/>
      <c r="O36" s="16">
        <f t="shared" si="2"/>
        <v>0</v>
      </c>
      <c r="P36" s="88"/>
      <c r="Q36" s="88"/>
      <c r="R36" s="88"/>
      <c r="S36" s="88"/>
      <c r="T36" s="88"/>
      <c r="U36" s="89"/>
      <c r="V36" s="89"/>
      <c r="W36" s="89"/>
      <c r="X36" s="89"/>
      <c r="Y36" s="89"/>
      <c r="Z36" s="89"/>
    </row>
    <row r="37" spans="1:26" s="90" customFormat="1" ht="15.75" thickBot="1" x14ac:dyDescent="0.3">
      <c r="A37" s="24"/>
      <c r="B37" s="25"/>
      <c r="C37" s="26"/>
      <c r="D37" s="26"/>
      <c r="E37" s="26"/>
      <c r="F37" s="26"/>
      <c r="G37" s="18">
        <f t="shared" si="11"/>
        <v>0</v>
      </c>
      <c r="H37" s="54">
        <f>IF(G37&gt;100000,(G37-100000)*-1,0)</f>
        <v>0</v>
      </c>
      <c r="I37" s="23">
        <f t="shared" si="12"/>
        <v>0</v>
      </c>
      <c r="J37" s="28"/>
      <c r="K37" s="29"/>
      <c r="L37" s="27"/>
      <c r="M37" s="38">
        <f t="shared" si="1"/>
        <v>0</v>
      </c>
      <c r="N37" s="75"/>
      <c r="O37" s="53">
        <f t="shared" si="2"/>
        <v>0</v>
      </c>
      <c r="P37" s="88"/>
      <c r="Q37" s="88"/>
      <c r="R37" s="88"/>
      <c r="S37" s="88"/>
      <c r="T37" s="88"/>
      <c r="U37" s="89"/>
      <c r="V37" s="89"/>
      <c r="W37" s="89"/>
      <c r="X37" s="89"/>
      <c r="Y37" s="89"/>
      <c r="Z37" s="89"/>
    </row>
    <row r="38" spans="1:26" ht="15.75" thickBot="1" x14ac:dyDescent="0.3">
      <c r="A38" s="20" t="s">
        <v>9</v>
      </c>
      <c r="B38" s="21">
        <f>SUM(B8:B37)</f>
        <v>20000</v>
      </c>
      <c r="C38" s="19">
        <f>SUM(C8:C37)</f>
        <v>13000</v>
      </c>
      <c r="D38" s="19">
        <f>SUM(D8:D37)</f>
        <v>75000</v>
      </c>
      <c r="E38" s="19">
        <f>SUM(E8:E37)</f>
        <v>29000</v>
      </c>
      <c r="F38" s="19">
        <f>SUM(F8:F37)</f>
        <v>1000</v>
      </c>
      <c r="G38" s="19">
        <f t="shared" si="0"/>
        <v>138000</v>
      </c>
      <c r="H38" s="19">
        <f t="shared" ref="H38:N38" si="13">SUM(H8:H37)</f>
        <v>-1500</v>
      </c>
      <c r="I38" s="35">
        <f t="shared" si="13"/>
        <v>136500</v>
      </c>
      <c r="J38" s="19">
        <f t="shared" si="13"/>
        <v>15336</v>
      </c>
      <c r="K38" s="19">
        <f t="shared" si="13"/>
        <v>6000</v>
      </c>
      <c r="L38" s="19">
        <f t="shared" si="13"/>
        <v>2544</v>
      </c>
      <c r="M38" s="37">
        <f t="shared" si="13"/>
        <v>23880</v>
      </c>
      <c r="N38" s="45">
        <f t="shared" si="13"/>
        <v>21555</v>
      </c>
      <c r="O38" s="40">
        <f t="shared" si="2"/>
        <v>181935</v>
      </c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</row>
    <row r="39" spans="1:26" ht="15.75" thickTop="1" x14ac:dyDescent="0.25">
      <c r="A39"/>
      <c r="B39" s="1"/>
      <c r="C39" s="1"/>
      <c r="D39" s="1"/>
      <c r="E39" s="1"/>
      <c r="F39" s="1"/>
      <c r="G39" s="1">
        <f>SUM(G8:G37)-G38</f>
        <v>0</v>
      </c>
      <c r="H39" s="1"/>
      <c r="I39" s="1"/>
      <c r="J39"/>
      <c r="K39"/>
      <c r="L39"/>
      <c r="M39"/>
      <c r="N39"/>
      <c r="O39"/>
    </row>
    <row r="40" spans="1:26" x14ac:dyDescent="0.25">
      <c r="A40" t="s">
        <v>36</v>
      </c>
      <c r="B40" s="1"/>
      <c r="C40" s="1"/>
      <c r="D40" s="1"/>
      <c r="E40" s="1"/>
      <c r="F40" s="1"/>
      <c r="G40" s="1">
        <f>SUM(B40:F40)</f>
        <v>0</v>
      </c>
      <c r="H40" s="1"/>
      <c r="I40" s="1"/>
      <c r="J40"/>
      <c r="K40"/>
      <c r="L40"/>
      <c r="M40" s="43" t="s">
        <v>31</v>
      </c>
      <c r="N40" s="46">
        <v>12</v>
      </c>
      <c r="O40" s="41">
        <f>ROUND(+O38/+N40,0)</f>
        <v>15161</v>
      </c>
    </row>
    <row r="41" spans="1:26" ht="15.75" thickBot="1" x14ac:dyDescent="0.3">
      <c r="A41" t="s">
        <v>25</v>
      </c>
      <c r="B41" s="1"/>
      <c r="C41" s="1"/>
      <c r="D41" s="1"/>
      <c r="E41" s="1"/>
      <c r="F41" s="1"/>
      <c r="G41" s="1"/>
      <c r="H41" s="1"/>
      <c r="I41" s="1"/>
      <c r="J41" s="78"/>
      <c r="K41" s="78"/>
      <c r="L41" s="78"/>
      <c r="M41" s="79" t="s">
        <v>32</v>
      </c>
      <c r="N41" s="80">
        <v>2.5</v>
      </c>
      <c r="O41" s="81">
        <f>ROUND(+O40*+N41,0)</f>
        <v>37903</v>
      </c>
    </row>
    <row r="42" spans="1:26" ht="18" thickTop="1" x14ac:dyDescent="0.25">
      <c r="A42" s="44" t="s">
        <v>37</v>
      </c>
      <c r="B42" s="1"/>
      <c r="C42" s="1"/>
      <c r="D42" s="1"/>
      <c r="E42" s="1"/>
      <c r="F42" s="1"/>
      <c r="G42" s="1"/>
      <c r="H42" s="1"/>
      <c r="I42" s="1"/>
      <c r="J42"/>
      <c r="K42"/>
      <c r="L42"/>
      <c r="M42"/>
      <c r="N42"/>
      <c r="O42"/>
    </row>
    <row r="43" spans="1:26" x14ac:dyDescent="0.25">
      <c r="A43"/>
      <c r="B43" s="1"/>
      <c r="C43" s="1"/>
      <c r="D43" s="1"/>
      <c r="E43" s="1"/>
      <c r="F43" s="1"/>
      <c r="G43" s="1"/>
      <c r="H43" s="1"/>
      <c r="I43" s="1"/>
      <c r="J43"/>
      <c r="K43"/>
      <c r="L43"/>
      <c r="M43"/>
      <c r="N43"/>
      <c r="O43"/>
    </row>
    <row r="44" spans="1:26" x14ac:dyDescent="0.25">
      <c r="A44" s="51" t="s">
        <v>41</v>
      </c>
      <c r="B44" s="1"/>
      <c r="C44" s="1"/>
      <c r="D44" s="1"/>
      <c r="E44" s="1"/>
      <c r="F44" s="1"/>
      <c r="G44" s="1"/>
      <c r="H44" s="1"/>
      <c r="I44" s="1"/>
      <c r="J44"/>
      <c r="K44"/>
      <c r="L44"/>
      <c r="M44"/>
      <c r="N44"/>
      <c r="O44" s="42"/>
    </row>
    <row r="45" spans="1:26" x14ac:dyDescent="0.25">
      <c r="A45" t="s">
        <v>42</v>
      </c>
      <c r="B45" s="1"/>
      <c r="C45" s="1"/>
      <c r="D45" s="1"/>
      <c r="E45" s="1"/>
      <c r="F45" s="1" t="s">
        <v>43</v>
      </c>
      <c r="G45" s="1"/>
      <c r="H45" s="1"/>
      <c r="I45" s="1"/>
      <c r="J45"/>
      <c r="K45" s="47"/>
      <c r="L45"/>
      <c r="M45"/>
      <c r="N45"/>
      <c r="O45"/>
    </row>
    <row r="46" spans="1:26" x14ac:dyDescent="0.25">
      <c r="B46" s="87"/>
      <c r="C46" s="87"/>
      <c r="D46" s="87"/>
      <c r="E46" s="87"/>
      <c r="F46" s="87"/>
      <c r="G46" s="87"/>
      <c r="H46" s="87"/>
      <c r="I46" s="87"/>
    </row>
    <row r="47" spans="1:26" x14ac:dyDescent="0.25">
      <c r="A47" s="83" t="s">
        <v>44</v>
      </c>
      <c r="B47" s="87"/>
      <c r="C47" s="87"/>
      <c r="D47" s="87"/>
      <c r="E47" s="87"/>
      <c r="F47" s="87"/>
      <c r="G47" s="87"/>
      <c r="H47" s="87"/>
      <c r="I47" s="87"/>
    </row>
    <row r="48" spans="1:26" x14ac:dyDescent="0.25">
      <c r="A48" s="83" t="s">
        <v>45</v>
      </c>
      <c r="B48" s="87"/>
      <c r="C48" s="87"/>
      <c r="D48" s="87"/>
      <c r="E48" s="87"/>
      <c r="F48" s="87"/>
      <c r="G48" s="87"/>
      <c r="H48" s="87"/>
      <c r="I48" s="87"/>
    </row>
    <row r="49" spans="2:9" x14ac:dyDescent="0.25">
      <c r="B49" s="87"/>
      <c r="C49" s="87"/>
      <c r="D49" s="87"/>
      <c r="E49" s="87"/>
      <c r="F49" s="87"/>
      <c r="G49" s="87"/>
      <c r="H49" s="87"/>
      <c r="I49" s="87"/>
    </row>
    <row r="50" spans="2:9" x14ac:dyDescent="0.25">
      <c r="B50" s="87"/>
      <c r="C50" s="87"/>
      <c r="D50" s="87"/>
      <c r="E50" s="87"/>
      <c r="F50" s="87"/>
      <c r="G50" s="87"/>
      <c r="H50" s="87"/>
      <c r="I50" s="87"/>
    </row>
    <row r="51" spans="2:9" x14ac:dyDescent="0.25">
      <c r="B51" s="87"/>
      <c r="C51" s="87"/>
      <c r="D51" s="87"/>
      <c r="E51" s="87"/>
      <c r="F51" s="87"/>
      <c r="G51" s="87"/>
      <c r="H51" s="87"/>
      <c r="I51" s="87"/>
    </row>
  </sheetData>
  <sheetProtection password="C93B" sheet="1" objects="1" scenarios="1"/>
  <mergeCells count="2">
    <mergeCell ref="J4:M4"/>
    <mergeCell ref="B4:I4"/>
  </mergeCells>
  <pageMargins left="0.2" right="0.2" top="0.25" bottom="0.25" header="0.3" footer="0.3"/>
  <pageSetup scale="7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2020-04-02T06:06:09Z</cp:lastPrinted>
  <dcterms:created xsi:type="dcterms:W3CDTF">2020-04-01T15:31:55Z</dcterms:created>
  <dcterms:modified xsi:type="dcterms:W3CDTF">2020-04-02T06:22:35Z</dcterms:modified>
</cp:coreProperties>
</file>